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 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'фин. результат всего 2022'!$A$1:$C$31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<sst xmlns="http://schemas.openxmlformats.org/spreadsheetml/2006/main" count="51" uniqueCount="32">
  <si>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</si>
  <si>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</si>
  <si>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</si>
  <si>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</si>
  <si>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</si>
  <si>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</si>
  <si>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</si>
  <si>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</si>
  <si>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</si>
  <si>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</si>
  <si>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</si>
  <si>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</si>
  <si>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</si>
  <si>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</si>
  <si>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</si>
  <si>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</si>
  <si>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</si>
  <si>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</si>
  <si>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</si>
  <si>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</si>
  <si>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</si>
  <si>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</si>
  <si>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</si>
  <si>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</si>
  <si>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</si>
  <si>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</si>
  <si>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</si>
  <si>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«О естественных монополиях», включая структуру основных производственных затрат на выполнение регулируемых работ  (оказание  услуг)</t>
  </si>
  <si>
    <t xml:space="preserve">АО "Кузбасс-пригород" </t>
  </si>
  <si>
    <t>в пригородном сообщении</t>
  </si>
  <si>
    <t xml:space="preserve">выручка всего </t>
  </si>
  <si>
    <t>Год (отчет 2022)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</si>
</sst>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8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8" fontId="0" fillId="0" borderId="0" xfId="0" applyNumberFormat="1" applyAlignment="1">
      <alignment/>
    </xf>
    <xf numFmtId="4" fontId="9" fillId="33" borderId="12" xfId="53" applyNumberFormat="1" applyFont="1" applyFill="1" applyBorder="1" applyAlignment="1">
      <alignment horizontal="right" vertical="top" wrapText="1"/>
      <protection/>
    </xf>
    <xf numFmtId="178" fontId="1" fillId="0" borderId="11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9" fontId="45" fillId="0" borderId="0" xfId="0" applyNumberFormat="1" applyFont="1" applyAlignment="1">
      <alignment/>
    </xf>
    <xf numFmtId="178" fontId="1" fillId="0" borderId="11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н. результат всего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101;&#1082;&#1086;&#1085;&#1086;&#1084;&#1080;&#1089;&#1090;&#1099;\&#1044;&#1054;&#1050;&#1059;&#1052;&#1045;&#1053;&#1058;&#1040;&#1062;&#1048;&#1071;%202020\&#1055;&#1054;&#1052;&#1045;&#1057;&#1071;&#1063;&#1053;&#1040;&#1071;\2020%20&#1087;&#1086;&#1084;&#1077;&#1089;&#1103;&#1095;&#1085;&#1086;%20&#1086;&#1073;&#1097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101;&#1082;&#1086;&#1085;&#1086;&#1084;&#1080;&#1089;&#1090;&#1099;\&#1044;&#1054;&#1050;&#1059;&#1052;&#1045;&#1053;&#1058;&#1040;&#1062;&#1048;&#1071;%202021\&#1055;&#1054;&#1052;&#1045;&#1057;&#1071;&#1063;&#1053;&#1040;&#1071;\2021%20&#1087;&#1086;&#1084;&#1077;&#1089;&#1103;&#1095;&#1085;&#1086;%20&#1086;&#1073;&#1097;&#1072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73;&#1080;&#1079;&#1085;&#1077;&#1089;%20&#1087;&#1083;&#1072;&#1085;\&#1054;&#1058;&#1063;&#1045;&#1058;&#1067;%20&#1054;&#1048;&#1041;\&#1054;&#1090;&#1095;&#1077;&#1090;%20&#1086;&#1073;%20&#1080;&#1089;&#1087;&#1086;&#1083;&#1085;&#1077;&#1085;&#1080;&#1080;%20&#1073;&#1102;&#1076;&#1078;&#1077;&#1090;&#1072;%202021%20&#1075;&#1086;&#1076;&#1072;\12%20&#1084;&#1077;&#1089;&#1103;&#1094;&#1077;&#1074;%202021%20&#1075;&#1086;&#1076;&#1072;\&#1054;&#1048;&#1041;_&#1050;&#1091;&#1079;&#1073;&#1072;&#1089;&#1089;-&#1055;&#1088;&#1080;&#1075;&#1086;&#1088;&#1086;&#1076;_2021_4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101;&#1082;&#1086;&#1085;&#1086;&#1084;&#1080;&#1089;&#1090;&#1099;\&#1044;&#1054;&#1050;&#1059;&#1052;&#1045;&#1053;&#1058;&#1040;&#1062;&#1048;&#1071;%202022\&#1055;&#1054;&#1052;&#1045;&#1057;&#1071;&#1063;&#1053;&#1040;&#1071;\2022%20&#1087;&#1086;&#1084;&#1077;&#1089;&#1103;&#1095;&#1085;&#1086;%20&#1086;&#1073;&#1097;&#1072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73;&#1080;&#1079;&#1085;&#1077;&#1089;%20&#1087;&#1083;&#1072;&#1085;\&#1054;&#1058;&#1063;&#1045;&#1058;&#1067;%20&#1054;&#1048;&#1041;\&#1054;&#1090;&#1095;&#1077;&#1090;%20&#1086;&#1073;%20&#1080;&#1089;&#1087;&#1086;&#1083;&#1085;&#1077;&#1085;&#1080;&#1080;%20&#1073;&#1102;&#1076;&#1078;&#1077;&#1090;&#1072;%202022%20&#1075;&#1086;&#1076;&#1072;\12%20&#1084;&#1077;&#1089;&#1103;&#1094;&#1077;&#1074;%202022\&#1054;&#1048;&#1041;_&#1050;&#1091;&#1079;&#1073;&#1072;&#1089;&#1089;-&#1055;&#1088;&#1080;&#1075;&#1086;&#1088;&#1086;&#1076;_2022_4_v0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2 месяца 20"/>
      <sheetName val="март 20"/>
      <sheetName val="1 квартал  20"/>
      <sheetName val="апрель 20"/>
      <sheetName val="4 месяца  20"/>
      <sheetName val="май 20"/>
      <sheetName val="5 месяцев  20"/>
      <sheetName val="июнь 20"/>
      <sheetName val="2 квартал  20"/>
      <sheetName val="6 месяцев  20"/>
      <sheetName val="июль 20"/>
      <sheetName val="7 месяцев 20"/>
      <sheetName val="август 20"/>
      <sheetName val="8 месяцев 20"/>
      <sheetName val="сентябрь 20"/>
      <sheetName val="3 квартал 20 "/>
      <sheetName val="9 месяцев 20 "/>
      <sheetName val="ЛЕТНИЙ ПЕРИОД"/>
      <sheetName val="октябрь 20"/>
      <sheetName val="10 месяцев 20"/>
      <sheetName val="ноябрь 20"/>
      <sheetName val="11 месяцев 20 "/>
      <sheetName val="декабрь 20"/>
      <sheetName val="2 полугодие 20"/>
      <sheetName val="4 квартал 20"/>
      <sheetName val="12 месяцев 20"/>
      <sheetName val="ВАРИАНТ"/>
      <sheetName val="варианты по ко"/>
      <sheetName val="вариант ко 2"/>
    </sheetNames>
    <sheetDataSet>
      <sheetData sheetId="27">
        <row r="91">
          <cell r="M91">
            <v>38.52962477117595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1"/>
      <sheetName val="февраль 21"/>
      <sheetName val="2 месяца 21"/>
      <sheetName val="март 21"/>
      <sheetName val="1 квартал  21"/>
      <sheetName val="апрель 21"/>
      <sheetName val="4 месяца  21"/>
      <sheetName val="май 21"/>
      <sheetName val="5 месяцев  21"/>
      <sheetName val="июнь 21"/>
      <sheetName val="2 квартал  21"/>
      <sheetName val="6 месяцев  21"/>
      <sheetName val="июль 21"/>
      <sheetName val="7 месяцев 21"/>
      <sheetName val="август 21"/>
      <sheetName val="8 месяцев 21"/>
      <sheetName val="сентябрь 21"/>
      <sheetName val="3 квартал 21 "/>
      <sheetName val="9 месяцев 21 "/>
      <sheetName val="ЛЕТНИЙ ПЕРИОД"/>
      <sheetName val="октябрь 21"/>
      <sheetName val="10 месяцев 21"/>
      <sheetName val="ноябрь 21"/>
      <sheetName val="11 месяцев 21"/>
      <sheetName val="декабрь 21"/>
      <sheetName val="2 полугодие 21"/>
      <sheetName val="4 квартал 21"/>
      <sheetName val="12 месяцев 21"/>
      <sheetName val="ВАРИАНТ"/>
      <sheetName val="варианты по ко"/>
      <sheetName val="вариант ко 2"/>
      <sheetName val="12 месяцев 21 (ожид )"/>
      <sheetName val="12 месяцев 21 (ожид ) (2)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rmls"/>
      <sheetName val="Bunc"/>
      <sheetName val="Send_data"/>
      <sheetName val="Tech"/>
      <sheetName val="BExRepositorySheet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2"/>
      <sheetName val="февраль 22"/>
      <sheetName val="2 месяца 22"/>
      <sheetName val="март 22"/>
      <sheetName val="1 квартал  22"/>
      <sheetName val="апрель 22"/>
      <sheetName val="4 месяца  22"/>
      <sheetName val="май 22"/>
      <sheetName val="5 месяцев  22"/>
      <sheetName val="июнь 22"/>
      <sheetName val="2 квартал  22"/>
      <sheetName val="6 месяцев  22"/>
      <sheetName val="июль 22"/>
      <sheetName val="7 месяцев 22"/>
      <sheetName val="август 22"/>
      <sheetName val="8 месяцев 22"/>
      <sheetName val="сентябрь 22"/>
      <sheetName val="3 квартал 22 "/>
      <sheetName val="9 месяцев 22 "/>
      <sheetName val="ЛЕТНИЙ ПЕРИОД"/>
      <sheetName val="октябрь 22"/>
      <sheetName val="10 месяцев 22"/>
      <sheetName val="ноябрь 22"/>
      <sheetName val="11 месяцев 22"/>
      <sheetName val="декабрь 22"/>
      <sheetName val="2 полугодие 22"/>
      <sheetName val="4 квартал 22"/>
      <sheetName val="12 месяцев 22"/>
      <sheetName val="ВАРИАНТ"/>
      <sheetName val="варианты по ко"/>
      <sheetName val="вариант ко 2"/>
      <sheetName val="кпэ"/>
      <sheetName val="соглашение"/>
      <sheetName val="Лист2"/>
    </sheetNames>
    <sheetDataSet>
      <sheetData sheetId="27">
        <row r="54">
          <cell r="AN54">
            <v>448355.81564</v>
          </cell>
        </row>
        <row r="62">
          <cell r="AN62">
            <v>764937.4570900002</v>
          </cell>
        </row>
        <row r="64">
          <cell r="AN64">
            <v>781764.7857712711</v>
          </cell>
        </row>
        <row r="66">
          <cell r="AN66">
            <v>132088.15707</v>
          </cell>
        </row>
        <row r="67">
          <cell r="AN67">
            <v>39061.8022</v>
          </cell>
        </row>
        <row r="68">
          <cell r="AN68">
            <v>4853.883420000001</v>
          </cell>
        </row>
        <row r="69">
          <cell r="AN69">
            <v>788.78261</v>
          </cell>
        </row>
        <row r="70">
          <cell r="AN70">
            <v>1556.3147400000003</v>
          </cell>
        </row>
        <row r="71">
          <cell r="AN71">
            <v>6100.776350000001</v>
          </cell>
        </row>
        <row r="72">
          <cell r="AN72">
            <v>70225.29871999999</v>
          </cell>
        </row>
        <row r="73">
          <cell r="AN73">
            <v>5287.180893071054</v>
          </cell>
        </row>
        <row r="92">
          <cell r="AN92">
            <v>521802.58976820007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rmls"/>
      <sheetName val="Bunc"/>
      <sheetName val="BpX"/>
      <sheetName val="Send_data"/>
      <sheetName val="Tech"/>
      <sheetName val="BExRepositorySheet"/>
      <sheetName val="Содержание"/>
      <sheetName val="Контроль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ДолгАренда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</sheetNames>
    <sheetDataSet>
      <sheetData sheetId="11">
        <row r="531">
          <cell r="S531">
            <v>452.515</v>
          </cell>
        </row>
        <row r="567">
          <cell r="S567">
            <v>6.538</v>
          </cell>
        </row>
        <row r="594">
          <cell r="S594">
            <v>-2.119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view="pageBreakPreview" zoomScaleSheetLayoutView="100" zoomScalePageLayoutView="0" workbookViewId="0" topLeftCell="A16">
      <selection activeCell="N15" sqref="N15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  <col min="4" max="5" width="0" style="0" hidden="1" customWidth="1"/>
    <col min="8" max="8" width="13.375" style="0" bestFit="1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1" t="s">
        <v>27</v>
      </c>
      <c r="B4" s="11"/>
      <c r="C4" s="11"/>
    </row>
    <row r="5" ht="18.75">
      <c r="A5" s="3"/>
    </row>
    <row r="6" spans="1:3" ht="18.75">
      <c r="A6" s="12" t="s">
        <v>28</v>
      </c>
      <c r="B6" s="12"/>
      <c r="C6" s="12"/>
    </row>
    <row r="7" spans="1:3" ht="12.75">
      <c r="A7" s="13" t="s">
        <v>2</v>
      </c>
      <c r="B7" s="13"/>
      <c r="C7" s="13"/>
    </row>
    <row r="8" ht="18.75">
      <c r="A8" s="2"/>
    </row>
    <row r="9" ht="17.25" thickBot="1">
      <c r="A9" s="4"/>
    </row>
    <row r="10" spans="1:3" ht="9.75" customHeight="1">
      <c r="A10" s="14" t="s">
        <v>4</v>
      </c>
      <c r="B10" s="16" t="s">
        <v>5</v>
      </c>
      <c r="C10" s="20" t="s">
        <v>31</v>
      </c>
    </row>
    <row r="11" spans="1:14" ht="49.5" customHeight="1" thickBot="1">
      <c r="A11" s="15"/>
      <c r="B11" s="17"/>
      <c r="C11" s="21"/>
      <c r="G11" s="10"/>
      <c r="H11" s="10"/>
      <c r="I11" s="10"/>
      <c r="J11" s="10"/>
      <c r="K11" s="18">
        <f>'[1]12 месяцев 20'!$M$91</f>
        <v>38.52962477117595</v>
      </c>
      <c r="L11" s="10"/>
      <c r="M11" s="10"/>
      <c r="N11" s="10"/>
    </row>
    <row r="12" spans="1:14" ht="34.5" customHeight="1" thickBot="1">
      <c r="A12" s="5" t="s">
        <v>6</v>
      </c>
      <c r="B12" s="6" t="s">
        <v>7</v>
      </c>
      <c r="C12" s="9">
        <v>506.416</v>
      </c>
      <c r="G12" s="10" t="s">
        <v>30</v>
      </c>
      <c r="H12" s="10">
        <v>447.73</v>
      </c>
      <c r="I12" s="10"/>
      <c r="J12" s="10"/>
      <c r="K12" s="10"/>
      <c r="L12" s="10"/>
      <c r="M12" s="10"/>
      <c r="N12" s="10"/>
    </row>
    <row r="13" spans="1:7" ht="42.75" customHeight="1" thickBot="1">
      <c r="A13" s="5" t="s">
        <v>8</v>
      </c>
      <c r="B13" s="6" t="s">
        <v>7</v>
      </c>
      <c r="C13" s="9">
        <f>('[4]12 месяцев 22'!$AN$62-'[4]12 месяцев 22'!$AN$54)/1000</f>
        <v>316.5816414500002</v>
      </c>
      <c r="G13" t="s">
        <v>29</v>
      </c>
    </row>
    <row r="14" spans="1:7" ht="19.5" thickBot="1">
      <c r="A14" s="5" t="s">
        <v>9</v>
      </c>
      <c r="B14" s="6" t="s">
        <v>7</v>
      </c>
      <c r="C14" s="9">
        <f>918.987+44.653</f>
        <v>963.64</v>
      </c>
      <c r="G14" s="10"/>
    </row>
    <row r="15" spans="1:3" ht="42.75" customHeight="1" thickBot="1">
      <c r="A15" s="5" t="s">
        <v>10</v>
      </c>
      <c r="B15" s="6" t="s">
        <v>7</v>
      </c>
      <c r="C15" s="9">
        <f>('[4]12 месяцев 22'!$AN$64-'[4]12 месяцев 22'!$AN$73)/1000</f>
        <v>776.4776048781999</v>
      </c>
    </row>
    <row r="16" spans="1:11" ht="19.5" thickBot="1">
      <c r="A16" s="5" t="s">
        <v>11</v>
      </c>
      <c r="B16" s="6" t="s">
        <v>7</v>
      </c>
      <c r="C16" s="9">
        <f>'[4]12 месяцев 22'!$AN$66/1000</f>
        <v>132.08815707</v>
      </c>
      <c r="D16" s="7">
        <f>C16+C17+C18+C19+C20+C21+C22+C23</f>
        <v>776.4776048781999</v>
      </c>
      <c r="E16" s="7">
        <f>C15-D16</f>
        <v>0</v>
      </c>
      <c r="K16">
        <f>'[2]12 месяцев 21'!$AP$104</f>
        <v>0</v>
      </c>
    </row>
    <row r="17" spans="1:3" ht="19.5" thickBot="1">
      <c r="A17" s="5" t="s">
        <v>12</v>
      </c>
      <c r="B17" s="6" t="s">
        <v>7</v>
      </c>
      <c r="C17" s="9">
        <f>'[4]12 месяцев 22'!$AN$67/1000</f>
        <v>39.061802199999995</v>
      </c>
    </row>
    <row r="18" spans="1:3" ht="19.5" thickBot="1">
      <c r="A18" s="5" t="s">
        <v>13</v>
      </c>
      <c r="B18" s="6" t="s">
        <v>7</v>
      </c>
      <c r="C18" s="9">
        <f>'[4]12 месяцев 22'!$AN$68/1000</f>
        <v>4.853883420000001</v>
      </c>
    </row>
    <row r="19" spans="1:13" ht="19.5" thickBot="1">
      <c r="A19" s="5" t="s">
        <v>14</v>
      </c>
      <c r="B19" s="6" t="s">
        <v>7</v>
      </c>
      <c r="C19" s="9">
        <f>'[4]12 месяцев 22'!$AN$69/1000</f>
        <v>0.7887826099999999</v>
      </c>
      <c r="M19">
        <f>'[3]Затраты'!$X$116</f>
        <v>0</v>
      </c>
    </row>
    <row r="20" spans="1:3" ht="19.5" thickBot="1">
      <c r="A20" s="5" t="s">
        <v>15</v>
      </c>
      <c r="B20" s="6" t="s">
        <v>7</v>
      </c>
      <c r="C20" s="9">
        <v>0</v>
      </c>
    </row>
    <row r="21" spans="1:3" ht="19.5" thickBot="1">
      <c r="A21" s="5" t="s">
        <v>16</v>
      </c>
      <c r="B21" s="6" t="s">
        <v>7</v>
      </c>
      <c r="C21" s="9">
        <f>'[4]12 месяцев 22'!$AN$70/1000</f>
        <v>1.5563147400000004</v>
      </c>
    </row>
    <row r="22" spans="1:8" ht="19.5" thickBot="1">
      <c r="A22" s="5" t="s">
        <v>17</v>
      </c>
      <c r="B22" s="6" t="s">
        <v>7</v>
      </c>
      <c r="C22" s="9">
        <f>'[4]12 месяцев 22'!$AN$71/1000</f>
        <v>6.100776350000001</v>
      </c>
      <c r="H22" s="8">
        <v>396799424.61</v>
      </c>
    </row>
    <row r="23" spans="1:3" ht="19.5" thickBot="1">
      <c r="A23" s="5" t="s">
        <v>18</v>
      </c>
      <c r="B23" s="6" t="s">
        <v>7</v>
      </c>
      <c r="C23" s="9">
        <f>('[4]12 месяцев 22'!$AN$72+'[4]12 месяцев 22'!$AN$92)/1000</f>
        <v>592.0278884882</v>
      </c>
    </row>
    <row r="24" spans="1:8" ht="27" customHeight="1" thickBot="1">
      <c r="A24" s="5" t="s">
        <v>19</v>
      </c>
      <c r="B24" s="6" t="s">
        <v>7</v>
      </c>
      <c r="C24" s="9">
        <f>C12-C14</f>
        <v>-457.224</v>
      </c>
      <c r="F24">
        <v>-246.84374370389992</v>
      </c>
      <c r="H24">
        <v>-249.43900000000008</v>
      </c>
    </row>
    <row r="25" spans="1:6" ht="42.75" customHeight="1" thickBot="1">
      <c r="A25" s="5" t="s">
        <v>20</v>
      </c>
      <c r="B25" s="6" t="s">
        <v>7</v>
      </c>
      <c r="C25" s="9">
        <f>C13-C15</f>
        <v>-459.89596342819976</v>
      </c>
      <c r="F25">
        <v>-258.4146194225</v>
      </c>
    </row>
    <row r="26" spans="1:3" ht="25.5" customHeight="1" thickBot="1">
      <c r="A26" s="5" t="s">
        <v>21</v>
      </c>
      <c r="B26" s="6" t="s">
        <v>7</v>
      </c>
      <c r="C26" s="9">
        <f>'[5]БюджПок'!$S$531</f>
        <v>452.515</v>
      </c>
    </row>
    <row r="27" spans="1:11" ht="27" customHeight="1" thickBot="1">
      <c r="A27" s="5" t="s">
        <v>22</v>
      </c>
      <c r="B27" s="6" t="s">
        <v>7</v>
      </c>
      <c r="C27" s="9">
        <f>'[5]БюджПок'!$S$567</f>
        <v>6.538</v>
      </c>
      <c r="K27">
        <f>11.3033+396.799424</f>
        <v>408.10272399999997</v>
      </c>
    </row>
    <row r="28" spans="1:3" ht="27.75" customHeight="1" thickBot="1">
      <c r="A28" s="5" t="s">
        <v>23</v>
      </c>
      <c r="B28" s="6" t="s">
        <v>7</v>
      </c>
      <c r="C28" s="9">
        <f>C26-C27</f>
        <v>445.977</v>
      </c>
    </row>
    <row r="29" spans="1:5" ht="31.5" customHeight="1" thickBot="1">
      <c r="A29" s="5" t="s">
        <v>24</v>
      </c>
      <c r="B29" s="6" t="s">
        <v>7</v>
      </c>
      <c r="C29" s="9">
        <f>C28+C24</f>
        <v>-11.247000000000014</v>
      </c>
      <c r="E29" s="7"/>
    </row>
    <row r="30" spans="1:3" ht="30" customHeight="1" thickBot="1">
      <c r="A30" s="5" t="s">
        <v>25</v>
      </c>
      <c r="B30" s="6" t="s">
        <v>7</v>
      </c>
      <c r="C30" s="19">
        <f>-'[5]БюджПок'!$S$594</f>
        <v>2.119</v>
      </c>
    </row>
    <row r="31" spans="1:3" ht="30.75" customHeight="1" thickBot="1">
      <c r="A31" s="5" t="s">
        <v>26</v>
      </c>
      <c r="B31" s="6" t="s">
        <v>7</v>
      </c>
      <c r="C31" s="19">
        <f>C29+C30</f>
        <v>-9.128000000000014</v>
      </c>
    </row>
  </sheetData>
  <sheetProtection/>
  <mergeCells count="6">
    <mergeCell ref="A4:C4"/>
    <mergeCell ref="A6:C6"/>
    <mergeCell ref="A7:C7"/>
    <mergeCell ref="A10:A11"/>
    <mergeCell ref="B10:B11"/>
    <mergeCell ref="C10:C11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Work</cp:lastModifiedBy>
  <cp:lastPrinted>2016-06-27T07:40:49Z</cp:lastPrinted>
  <dcterms:created xsi:type="dcterms:W3CDTF">2011-06-22T02:44:10Z</dcterms:created>
  <dcterms:modified xsi:type="dcterms:W3CDTF">2023-06-05T08:05:30Z</dcterms:modified>
  <cp:category/>
  <cp:version/>
  <cp:contentType/>
  <cp:contentStatus/>
</cp:coreProperties>
</file>